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7" i="1" l="1"/>
  <c r="D48" i="1"/>
  <c r="D51" i="1"/>
  <c r="D52" i="1"/>
  <c r="D53" i="1"/>
  <c r="B50" i="1"/>
  <c r="B47" i="1"/>
  <c r="D20" i="1"/>
  <c r="D15" i="1"/>
  <c r="E39" i="1"/>
  <c r="B49" i="1" s="1"/>
  <c r="E40" i="1"/>
  <c r="E41" i="1"/>
  <c r="B51" i="1" s="1"/>
  <c r="E42" i="1"/>
  <c r="B52" i="1" s="1"/>
  <c r="E43" i="1"/>
  <c r="B53" i="1" s="1"/>
  <c r="E38" i="1"/>
  <c r="B48" i="1" s="1"/>
  <c r="E32" i="1"/>
  <c r="D50" i="1" s="1"/>
  <c r="E33" i="1"/>
  <c r="E34" i="1"/>
  <c r="E35" i="1"/>
  <c r="E31" i="1"/>
  <c r="D49" i="1" s="1"/>
  <c r="E30" i="1"/>
  <c r="B43" i="1"/>
  <c r="B42" i="1"/>
  <c r="B41" i="1"/>
  <c r="B40" i="1"/>
  <c r="B39" i="1"/>
  <c r="B38" i="1"/>
  <c r="B35" i="1"/>
  <c r="B34" i="1"/>
  <c r="B33" i="1"/>
  <c r="B32" i="1"/>
  <c r="B31" i="1"/>
  <c r="B30" i="1"/>
</calcChain>
</file>

<file path=xl/sharedStrings.xml><?xml version="1.0" encoding="utf-8"?>
<sst xmlns="http://schemas.openxmlformats.org/spreadsheetml/2006/main" count="64" uniqueCount="30">
  <si>
    <t>Необходимо задать следующие значения постоянных:</t>
  </si>
  <si>
    <t>1 Температуру плавления компонента А</t>
  </si>
  <si>
    <t>2 Температуру плавления компонента В</t>
  </si>
  <si>
    <t>3 Теплоту плавления компонента А</t>
  </si>
  <si>
    <t>4 Теплоту плавления компонента В</t>
  </si>
  <si>
    <t>5 Газовую постоянную компонента R</t>
  </si>
  <si>
    <t>Компонент А (ввести в соответсвии с заданием)</t>
  </si>
  <si>
    <t>Тпл</t>
  </si>
  <si>
    <t>ΔН</t>
  </si>
  <si>
    <t>Компонент В (ввести в соответсвии с заданием)</t>
  </si>
  <si>
    <t>R</t>
  </si>
  <si>
    <t>К</t>
  </si>
  <si>
    <t>кДж/моль</t>
  </si>
  <si>
    <r>
      <t>кДж/(мол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>К)</t>
    </r>
  </si>
  <si>
    <t>Расчет температур ликвидуса ведем через 10 мол.% компонента</t>
  </si>
  <si>
    <t>Для компонента B</t>
  </si>
  <si>
    <t>T0,9</t>
  </si>
  <si>
    <t>T0,8</t>
  </si>
  <si>
    <t>T0,7</t>
  </si>
  <si>
    <t>T0,6</t>
  </si>
  <si>
    <t>T0,5</t>
  </si>
  <si>
    <t>T0,4</t>
  </si>
  <si>
    <t>Для компонента A</t>
  </si>
  <si>
    <t>K</t>
  </si>
  <si>
    <r>
      <rPr>
        <sz val="14"/>
        <color theme="1"/>
        <rFont val="Calibri"/>
        <family val="2"/>
        <charset val="204"/>
      </rPr>
      <t>°</t>
    </r>
    <r>
      <rPr>
        <sz val="14"/>
        <color theme="1"/>
        <rFont val="Times New Roman"/>
        <family val="1"/>
        <charset val="204"/>
      </rPr>
      <t>C</t>
    </r>
  </si>
  <si>
    <t>Компонент А, мол.%</t>
  </si>
  <si>
    <t>Компонент В, мол.%</t>
  </si>
  <si>
    <r>
      <t xml:space="preserve">Тпл, </t>
    </r>
    <r>
      <rPr>
        <sz val="14"/>
        <color theme="1"/>
        <rFont val="Calibri"/>
        <family val="2"/>
        <charset val="204"/>
      </rPr>
      <t>°</t>
    </r>
    <r>
      <rPr>
        <sz val="14"/>
        <color theme="1"/>
        <rFont val="Times New Roman"/>
        <family val="1"/>
        <charset val="204"/>
      </rPr>
      <t>С</t>
    </r>
  </si>
  <si>
    <r>
      <rPr>
        <sz val="14"/>
        <color theme="1"/>
        <rFont val="Calibri"/>
        <family val="2"/>
        <charset val="204"/>
      </rPr>
      <t>°</t>
    </r>
    <r>
      <rPr>
        <sz val="14"/>
        <color theme="1"/>
        <rFont val="Times New Roman"/>
        <family val="1"/>
        <charset val="204"/>
      </rPr>
      <t>С</t>
    </r>
  </si>
  <si>
    <t>Алгоритмы для расчета кривых ликвидуса двухкомпанентных систем по уравнению Шредера-Ле-Шателье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</si>
</sst>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D5" sqref="D5"/>
    </sheetView>
  </sheetViews>
  <sheetFormatPr defaultRowHeight="18.75" x14ac:dyDescent="0.3"/>
  <cols>
    <col min="1" max="1" width="27.140625" style="1" customWidth="1"/>
    <col min="2" max="2" width="20.28515625" style="1" customWidth="1"/>
    <col min="3" max="3" width="26.7109375" style="1" customWidth="1"/>
    <col min="4" max="4" width="21.85546875" style="1" customWidth="1"/>
    <col min="5" max="6" width="17.5703125" style="1" customWidth="1"/>
    <col min="7" max="23" width="9.140625" style="1"/>
  </cols>
  <sheetData>
    <row r="1" spans="1:5" x14ac:dyDescent="0.3">
      <c r="B1" s="2" t="s">
        <v>29</v>
      </c>
    </row>
    <row r="3" spans="1:5" x14ac:dyDescent="0.3">
      <c r="A3" s="2"/>
    </row>
    <row r="5" spans="1:5" x14ac:dyDescent="0.3">
      <c r="A5" s="2" t="s">
        <v>0</v>
      </c>
    </row>
    <row r="7" spans="1:5" x14ac:dyDescent="0.3">
      <c r="A7" s="1" t="s">
        <v>1</v>
      </c>
    </row>
    <row r="8" spans="1:5" x14ac:dyDescent="0.3">
      <c r="A8" s="1" t="s">
        <v>2</v>
      </c>
    </row>
    <row r="9" spans="1:5" x14ac:dyDescent="0.3">
      <c r="A9" s="1" t="s">
        <v>3</v>
      </c>
    </row>
    <row r="10" spans="1:5" x14ac:dyDescent="0.3">
      <c r="A10" s="1" t="s">
        <v>4</v>
      </c>
    </row>
    <row r="11" spans="1:5" x14ac:dyDescent="0.3">
      <c r="A11" s="1" t="s">
        <v>5</v>
      </c>
    </row>
    <row r="13" spans="1:5" x14ac:dyDescent="0.3">
      <c r="A13" s="1" t="s">
        <v>6</v>
      </c>
    </row>
    <row r="15" spans="1:5" x14ac:dyDescent="0.3">
      <c r="A15" s="1" t="s">
        <v>7</v>
      </c>
      <c r="B15" s="1">
        <v>2803</v>
      </c>
      <c r="C15" s="1" t="s">
        <v>11</v>
      </c>
      <c r="D15" s="1">
        <f>B15-273</f>
        <v>2530</v>
      </c>
      <c r="E15" s="1" t="s">
        <v>28</v>
      </c>
    </row>
    <row r="16" spans="1:5" x14ac:dyDescent="0.3">
      <c r="A16" s="3" t="s">
        <v>8</v>
      </c>
      <c r="B16" s="1">
        <v>-71</v>
      </c>
      <c r="C16" s="1" t="s">
        <v>12</v>
      </c>
    </row>
    <row r="18" spans="1:6" x14ac:dyDescent="0.3">
      <c r="A18" s="1" t="s">
        <v>9</v>
      </c>
    </row>
    <row r="20" spans="1:6" x14ac:dyDescent="0.3">
      <c r="A20" s="1" t="s">
        <v>7</v>
      </c>
      <c r="B20" s="1">
        <v>3073</v>
      </c>
      <c r="C20" s="1" t="s">
        <v>11</v>
      </c>
      <c r="D20" s="1">
        <f>B20-273</f>
        <v>2800</v>
      </c>
      <c r="E20" s="1" t="s">
        <v>28</v>
      </c>
    </row>
    <row r="21" spans="1:6" x14ac:dyDescent="0.3">
      <c r="A21" s="3" t="s">
        <v>8</v>
      </c>
      <c r="B21" s="1">
        <v>-77</v>
      </c>
      <c r="C21" s="1" t="s">
        <v>12</v>
      </c>
    </row>
    <row r="23" spans="1:6" x14ac:dyDescent="0.3">
      <c r="A23" s="1" t="s">
        <v>10</v>
      </c>
      <c r="B23" s="1">
        <v>8.3140000000000002E-3</v>
      </c>
      <c r="C23" s="1" t="s">
        <v>13</v>
      </c>
    </row>
    <row r="25" spans="1:6" x14ac:dyDescent="0.3">
      <c r="A25" s="1" t="s">
        <v>14</v>
      </c>
    </row>
    <row r="29" spans="1:6" x14ac:dyDescent="0.3">
      <c r="A29" s="1" t="s">
        <v>15</v>
      </c>
    </row>
    <row r="30" spans="1:6" x14ac:dyDescent="0.3">
      <c r="A30" s="1" t="s">
        <v>16</v>
      </c>
      <c r="B30" s="1">
        <f>(B20*B21)/((LN(0.9))*B23*B20+B21)</f>
        <v>2969.1995748210643</v>
      </c>
      <c r="C30" s="1" t="s">
        <v>23</v>
      </c>
      <c r="E30" s="1">
        <f>B30-273</f>
        <v>2696.1995748210643</v>
      </c>
      <c r="F30" s="1" t="s">
        <v>24</v>
      </c>
    </row>
    <row r="31" spans="1:6" x14ac:dyDescent="0.3">
      <c r="A31" s="1" t="s">
        <v>17</v>
      </c>
      <c r="B31" s="1">
        <f>(B20*B21)/((LN(0.8))*B23*B20+B21)</f>
        <v>2861.1598306515361</v>
      </c>
      <c r="C31" s="1" t="s">
        <v>23</v>
      </c>
      <c r="E31" s="1">
        <f>B31-273</f>
        <v>2588.1598306515361</v>
      </c>
      <c r="F31" s="1" t="s">
        <v>24</v>
      </c>
    </row>
    <row r="32" spans="1:6" x14ac:dyDescent="0.3">
      <c r="A32" s="1" t="s">
        <v>18</v>
      </c>
      <c r="B32" s="1">
        <f>(B20*B21)/((LN(0.7))*B23*B20+B21)</f>
        <v>2747.8073388405637</v>
      </c>
      <c r="C32" s="1" t="s">
        <v>23</v>
      </c>
      <c r="E32" s="1">
        <f t="shared" ref="E32:E35" si="0">B32-273</f>
        <v>2474.8073388405637</v>
      </c>
      <c r="F32" s="1" t="s">
        <v>24</v>
      </c>
    </row>
    <row r="33" spans="1:6" x14ac:dyDescent="0.3">
      <c r="A33" s="1" t="s">
        <v>19</v>
      </c>
      <c r="B33" s="1">
        <f>(B20*B21)/((LN(0.6))*B23*B20+B21)</f>
        <v>2627.6319456641531</v>
      </c>
      <c r="C33" s="1" t="s">
        <v>23</v>
      </c>
      <c r="E33" s="1">
        <f t="shared" si="0"/>
        <v>2354.6319456641531</v>
      </c>
      <c r="F33" s="1" t="s">
        <v>24</v>
      </c>
    </row>
    <row r="34" spans="1:6" x14ac:dyDescent="0.3">
      <c r="A34" s="1" t="s">
        <v>20</v>
      </c>
      <c r="B34" s="1">
        <f>(B20*B21)/((LN(0.5))*B23*B20+B21)</f>
        <v>2498.396056712983</v>
      </c>
      <c r="C34" s="1" t="s">
        <v>23</v>
      </c>
      <c r="E34" s="1">
        <f t="shared" si="0"/>
        <v>2225.396056712983</v>
      </c>
      <c r="F34" s="1" t="s">
        <v>24</v>
      </c>
    </row>
    <row r="35" spans="1:6" x14ac:dyDescent="0.3">
      <c r="A35" s="1" t="s">
        <v>21</v>
      </c>
      <c r="B35" s="1">
        <f>(B20*B21)/((LN(0.4))*B23*B20+B21)</f>
        <v>2356.5425096871759</v>
      </c>
      <c r="C35" s="1" t="s">
        <v>23</v>
      </c>
      <c r="E35" s="1">
        <f t="shared" si="0"/>
        <v>2083.5425096871759</v>
      </c>
      <c r="F35" s="1" t="s">
        <v>24</v>
      </c>
    </row>
    <row r="37" spans="1:6" x14ac:dyDescent="0.3">
      <c r="A37" s="1" t="s">
        <v>22</v>
      </c>
    </row>
    <row r="38" spans="1:6" x14ac:dyDescent="0.3">
      <c r="A38" s="1" t="s">
        <v>16</v>
      </c>
      <c r="B38" s="1">
        <f>(B15*B16)/((LN(0.9))*B23*B15+B16)</f>
        <v>2709.3062220460683</v>
      </c>
      <c r="C38" s="1" t="s">
        <v>23</v>
      </c>
      <c r="E38" s="1">
        <f>B38-273</f>
        <v>2436.3062220460683</v>
      </c>
      <c r="F38" s="1" t="s">
        <v>24</v>
      </c>
    </row>
    <row r="39" spans="1:6" x14ac:dyDescent="0.3">
      <c r="A39" s="1" t="s">
        <v>17</v>
      </c>
      <c r="B39" s="1">
        <f>(B15*B16)/((LN(0.8))*B23*B15+B16)</f>
        <v>2611.7133675094556</v>
      </c>
      <c r="C39" s="1" t="s">
        <v>23</v>
      </c>
      <c r="E39" s="1">
        <f t="shared" ref="E39:E43" si="1">B39-273</f>
        <v>2338.7133675094556</v>
      </c>
      <c r="F39" s="1" t="s">
        <v>24</v>
      </c>
    </row>
    <row r="40" spans="1:6" x14ac:dyDescent="0.3">
      <c r="A40" s="1" t="s">
        <v>18</v>
      </c>
      <c r="B40" s="1">
        <f>(B15*B16)/((LN(0.7))*B23*B15+B16)</f>
        <v>2509.2418689958054</v>
      </c>
      <c r="C40" s="1" t="s">
        <v>23</v>
      </c>
      <c r="E40" s="1">
        <f t="shared" si="1"/>
        <v>2236.2418689958054</v>
      </c>
      <c r="F40" s="1" t="s">
        <v>24</v>
      </c>
    </row>
    <row r="41" spans="1:6" x14ac:dyDescent="0.3">
      <c r="A41" s="1" t="s">
        <v>19</v>
      </c>
      <c r="B41" s="1">
        <f>(B15*B16)/((LN(0.6))*B23*B15+B16)</f>
        <v>2400.5132794861806</v>
      </c>
      <c r="C41" s="1" t="s">
        <v>23</v>
      </c>
      <c r="E41" s="1">
        <f t="shared" si="1"/>
        <v>2127.5132794861806</v>
      </c>
      <c r="F41" s="1" t="s">
        <v>24</v>
      </c>
    </row>
    <row r="42" spans="1:6" x14ac:dyDescent="0.3">
      <c r="A42" s="1" t="s">
        <v>20</v>
      </c>
      <c r="B42" s="1">
        <f>(B15*B16)/((LN(0.5))*B23*B15+B16)</f>
        <v>2283.4847058190767</v>
      </c>
      <c r="C42" s="1" t="s">
        <v>23</v>
      </c>
      <c r="E42" s="1">
        <f t="shared" si="1"/>
        <v>2010.4847058190767</v>
      </c>
      <c r="F42" s="1" t="s">
        <v>24</v>
      </c>
    </row>
    <row r="43" spans="1:6" x14ac:dyDescent="0.3">
      <c r="A43" s="1" t="s">
        <v>21</v>
      </c>
      <c r="B43" s="1">
        <f>(B15*B16)/((LN(0.4))*B23*B15+B16)</f>
        <v>2154.9078441447605</v>
      </c>
      <c r="C43" s="1" t="s">
        <v>23</v>
      </c>
      <c r="E43" s="1">
        <f t="shared" si="1"/>
        <v>1881.9078441447605</v>
      </c>
      <c r="F43" s="1" t="s">
        <v>24</v>
      </c>
    </row>
    <row r="46" spans="1:6" x14ac:dyDescent="0.3">
      <c r="A46" s="1" t="s">
        <v>25</v>
      </c>
      <c r="B46" s="1" t="s">
        <v>27</v>
      </c>
      <c r="C46" s="1" t="s">
        <v>26</v>
      </c>
      <c r="D46" s="1" t="s">
        <v>27</v>
      </c>
    </row>
    <row r="47" spans="1:6" x14ac:dyDescent="0.3">
      <c r="A47" s="1">
        <v>100</v>
      </c>
      <c r="B47" s="1">
        <f>D15</f>
        <v>2530</v>
      </c>
      <c r="C47" s="1">
        <v>100</v>
      </c>
      <c r="D47" s="1">
        <f>D20</f>
        <v>2800</v>
      </c>
    </row>
    <row r="48" spans="1:6" x14ac:dyDescent="0.3">
      <c r="A48" s="1">
        <v>90</v>
      </c>
      <c r="B48" s="1">
        <f t="shared" ref="B48:B53" si="2">E38</f>
        <v>2436.3062220460683</v>
      </c>
      <c r="C48" s="1">
        <v>90</v>
      </c>
      <c r="D48" s="1">
        <f t="shared" ref="D48:D53" si="3">E30</f>
        <v>2696.1995748210643</v>
      </c>
    </row>
    <row r="49" spans="1:4" x14ac:dyDescent="0.3">
      <c r="A49" s="1">
        <v>80</v>
      </c>
      <c r="B49" s="1">
        <f t="shared" si="2"/>
        <v>2338.7133675094556</v>
      </c>
      <c r="C49" s="1">
        <v>80</v>
      </c>
      <c r="D49" s="1">
        <f t="shared" si="3"/>
        <v>2588.1598306515361</v>
      </c>
    </row>
    <row r="50" spans="1:4" x14ac:dyDescent="0.3">
      <c r="A50" s="1">
        <v>70</v>
      </c>
      <c r="B50" s="1">
        <f t="shared" si="2"/>
        <v>2236.2418689958054</v>
      </c>
      <c r="C50" s="1">
        <v>70</v>
      </c>
      <c r="D50" s="1">
        <f t="shared" si="3"/>
        <v>2474.8073388405637</v>
      </c>
    </row>
    <row r="51" spans="1:4" x14ac:dyDescent="0.3">
      <c r="A51" s="1">
        <v>60</v>
      </c>
      <c r="B51" s="1">
        <f t="shared" si="2"/>
        <v>2127.5132794861806</v>
      </c>
      <c r="C51" s="1">
        <v>60</v>
      </c>
      <c r="D51" s="1">
        <f t="shared" si="3"/>
        <v>2354.6319456641531</v>
      </c>
    </row>
    <row r="52" spans="1:4" x14ac:dyDescent="0.3">
      <c r="A52" s="1">
        <v>50</v>
      </c>
      <c r="B52" s="1">
        <f t="shared" si="2"/>
        <v>2010.4847058190767</v>
      </c>
      <c r="C52" s="1">
        <v>50</v>
      </c>
      <c r="D52" s="1">
        <f t="shared" si="3"/>
        <v>2225.396056712983</v>
      </c>
    </row>
    <row r="53" spans="1:4" x14ac:dyDescent="0.3">
      <c r="A53" s="1">
        <v>40</v>
      </c>
      <c r="B53" s="1">
        <f t="shared" si="2"/>
        <v>1881.9078441447605</v>
      </c>
      <c r="C53" s="1">
        <v>40</v>
      </c>
      <c r="D53" s="1">
        <f t="shared" si="3"/>
        <v>2083.5425096871759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Docent Trusova</cp:lastModifiedBy>
  <dcterms:created xsi:type="dcterms:W3CDTF">2013-12-15T19:08:18Z</dcterms:created>
  <dcterms:modified xsi:type="dcterms:W3CDTF">2014-12-23T07:24:07Z</dcterms:modified>
</cp:coreProperties>
</file>